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Spring_2024/Brooks_MAT362_Spring_24/Solvers_MAT362_S24/Project_Solvers/"/>
    </mc:Choice>
  </mc:AlternateContent>
  <xr:revisionPtr revIDLastSave="0" documentId="13_ncr:1_{E3A54837-7DA1-6D49-A585-475DD86F9582}" xr6:coauthVersionLast="47" xr6:coauthVersionMax="47" xr10:uidLastSave="{00000000-0000-0000-0000-000000000000}"/>
  <bookViews>
    <workbookView xWindow="0" yWindow="500" windowWidth="28800" windowHeight="17500" xr2:uid="{177E70D1-3CBD-0942-8C72-02E0D69E5187}"/>
  </bookViews>
  <sheets>
    <sheet name="Part 1 (Standard)" sheetId="1" r:id="rId1"/>
    <sheet name="Part 1 (Preference)" sheetId="4" r:id="rId2"/>
    <sheet name="Part 2" sheetId="6" r:id="rId3"/>
  </sheets>
  <definedNames>
    <definedName name="solver_adj" localSheetId="1" hidden="1">'Part 1 (Preference)'!$C$14:$M$19</definedName>
    <definedName name="solver_adj" localSheetId="0" hidden="1">'Part 1 (Standard)'!$C$14:$M$19</definedName>
    <definedName name="solver_adj" localSheetId="2" hidden="1">'Part 2'!$C$17:$Q$25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ng" localSheetId="1" hidden="1">2</definedName>
    <definedName name="solver_eng" localSheetId="0" hidden="1">2</definedName>
    <definedName name="solver_eng" localSheetId="2" hidden="1">2</definedName>
    <definedName name="solver_itr" localSheetId="1" hidden="1">2147483647</definedName>
    <definedName name="solver_itr" localSheetId="0" hidden="1">2147483647</definedName>
    <definedName name="solver_itr" localSheetId="2" hidden="1">2147483647</definedName>
    <definedName name="solver_lhs1" localSheetId="1" hidden="1">'Part 1 (Preference)'!$C$20:$M$20</definedName>
    <definedName name="solver_lhs1" localSheetId="0" hidden="1">'Part 1 (Standard)'!$C$20:$M$20</definedName>
    <definedName name="solver_lhs1" localSheetId="2" hidden="1">'Part 2'!$C$26:$P$26</definedName>
    <definedName name="solver_lhs2" localSheetId="1" hidden="1">'Part 1 (Preference)'!$N$14:$N$19</definedName>
    <definedName name="solver_lhs2" localSheetId="0" hidden="1">'Part 1 (Standard)'!$N$14:$N$19</definedName>
    <definedName name="solver_lhs2" localSheetId="2" hidden="1">'Part 2'!$Q$17:$Q$25</definedName>
    <definedName name="solver_lhs3" localSheetId="1" hidden="1">'Part 1 (Preference)'!#REF!</definedName>
    <definedName name="solver_lhs3" localSheetId="0" hidden="1">'Part 1 (Standard)'!#REF!</definedName>
    <definedName name="solver_lhs3" localSheetId="2" hidden="1">'Part 2'!$R$17:$R$25</definedName>
    <definedName name="solver_lhs4" localSheetId="1" hidden="1">'Part 1 (Preference)'!#REF!</definedName>
    <definedName name="solver_lhs4" localSheetId="0" hidden="1">'Part 1 (Standard)'!#REF!</definedName>
    <definedName name="solver_lhs4" localSheetId="2" hidden="1">'Part 2'!$V$26:$Z$26</definedName>
    <definedName name="solver_lhs5" localSheetId="1" hidden="1">'Part 1 (Preference)'!#REF!</definedName>
    <definedName name="solver_lhs5" localSheetId="0" hidden="1">'Part 1 (Standard)'!#REF!</definedName>
    <definedName name="solver_lhs5" localSheetId="2" hidden="1">'Part 2'!$R$17:$R$25</definedName>
    <definedName name="solver_lhs6" localSheetId="1" hidden="1">'Part 1 (Preference)'!#REF!</definedName>
    <definedName name="solver_lhs6" localSheetId="0" hidden="1">'Part 1 (Standard)'!#REF!</definedName>
    <definedName name="solver_lhs6" localSheetId="2" hidden="1">'Part 2'!#REF!</definedName>
    <definedName name="solver_lhs7" localSheetId="1" hidden="1">'Part 1 (Preference)'!#REF!</definedName>
    <definedName name="solver_lhs7" localSheetId="0" hidden="1">'Part 1 (Standard)'!#REF!</definedName>
    <definedName name="solver_lhs7" localSheetId="2" hidden="1">'Part 2'!#REF!</definedName>
    <definedName name="solver_lhs8" localSheetId="1" hidden="1">'Part 1 (Preference)'!#REF!</definedName>
    <definedName name="solver_lhs8" localSheetId="0" hidden="1">'Part 1 (Standard)'!#REF!</definedName>
    <definedName name="solver_lhs8" localSheetId="2" hidden="1">'Part 2'!#REF!</definedName>
    <definedName name="solver_lin" localSheetId="1" hidden="1">1</definedName>
    <definedName name="solver_lin" localSheetId="0" hidden="1">1</definedName>
    <definedName name="solver_lin" localSheetId="2" hidden="1">1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um" localSheetId="1" hidden="1">2</definedName>
    <definedName name="solver_num" localSheetId="0" hidden="1">2</definedName>
    <definedName name="solver_num" localSheetId="2" hidden="1">4</definedName>
    <definedName name="solver_opt" localSheetId="1" hidden="1">'Part 1 (Preference)'!$P$4</definedName>
    <definedName name="solver_opt" localSheetId="0" hidden="1">'Part 1 (Standard)'!$P$4</definedName>
    <definedName name="solver_opt" localSheetId="2" hidden="1">'Part 2'!$T$4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el1" localSheetId="1" hidden="1">3</definedName>
    <definedName name="solver_rel1" localSheetId="0" hidden="1">3</definedName>
    <definedName name="solver_rel1" localSheetId="2" hidden="1">3</definedName>
    <definedName name="solver_rel2" localSheetId="1" hidden="1">1</definedName>
    <definedName name="solver_rel2" localSheetId="0" hidden="1">1</definedName>
    <definedName name="solver_rel2" localSheetId="2" hidden="1">4</definedName>
    <definedName name="solver_rel3" localSheetId="1" hidden="1">1</definedName>
    <definedName name="solver_rel3" localSheetId="0" hidden="1">1</definedName>
    <definedName name="solver_rel3" localSheetId="2" hidden="1">1</definedName>
    <definedName name="solver_rel4" localSheetId="1" hidden="1">1</definedName>
    <definedName name="solver_rel4" localSheetId="0" hidden="1">1</definedName>
    <definedName name="solver_rel4" localSheetId="2" hidden="1">2</definedName>
    <definedName name="solver_rel5" localSheetId="1" hidden="1">1</definedName>
    <definedName name="solver_rel5" localSheetId="0" hidden="1">1</definedName>
    <definedName name="solver_rel5" localSheetId="2" hidden="1">1</definedName>
    <definedName name="solver_rel6" localSheetId="1" hidden="1">1</definedName>
    <definedName name="solver_rel6" localSheetId="0" hidden="1">1</definedName>
    <definedName name="solver_rel6" localSheetId="2" hidden="1">1</definedName>
    <definedName name="solver_rel7" localSheetId="1" hidden="1">1</definedName>
    <definedName name="solver_rel7" localSheetId="0" hidden="1">1</definedName>
    <definedName name="solver_rel7" localSheetId="2" hidden="1">1</definedName>
    <definedName name="solver_rel8" localSheetId="1" hidden="1">2</definedName>
    <definedName name="solver_rel8" localSheetId="0" hidden="1">2</definedName>
    <definedName name="solver_rel8" localSheetId="2" hidden="1">2</definedName>
    <definedName name="solver_rhs1" localSheetId="1" hidden="1">'Part 1 (Preference)'!$C$22:$M$22</definedName>
    <definedName name="solver_rhs1" localSheetId="0" hidden="1">'Part 1 (Standard)'!$C$22:$M$22</definedName>
    <definedName name="solver_rhs1" localSheetId="2" hidden="1">'Part 2'!$C$28:$P$28</definedName>
    <definedName name="solver_rhs2" localSheetId="1" hidden="1">'Part 1 (Preference)'!$P$14:$P$19</definedName>
    <definedName name="solver_rhs2" localSheetId="0" hidden="1">'Part 1 (Standard)'!$P$14:$P$19</definedName>
    <definedName name="solver_rhs2" localSheetId="2" hidden="1">integer</definedName>
    <definedName name="solver_rhs3" localSheetId="1" hidden="1">2</definedName>
    <definedName name="solver_rhs3" localSheetId="0" hidden="1">2</definedName>
    <definedName name="solver_rhs3" localSheetId="2" hidden="1">'Part 2'!$T$17:$T$25</definedName>
    <definedName name="solver_rhs4" localSheetId="1" hidden="1">3</definedName>
    <definedName name="solver_rhs4" localSheetId="0" hidden="1">3</definedName>
    <definedName name="solver_rhs4" localSheetId="2" hidden="1">'Part 2'!$V$28:$Z$28</definedName>
    <definedName name="solver_rhs5" localSheetId="1" hidden="1">1</definedName>
    <definedName name="solver_rhs5" localSheetId="0" hidden="1">1</definedName>
    <definedName name="solver_rhs5" localSheetId="2" hidden="1">'Part 2'!$T$17:$T$25</definedName>
    <definedName name="solver_rhs6" localSheetId="1" hidden="1">80</definedName>
    <definedName name="solver_rhs6" localSheetId="0" hidden="1">80</definedName>
    <definedName name="solver_rhs6" localSheetId="2" hidden="1">80</definedName>
    <definedName name="solver_rhs7" localSheetId="1" hidden="1">'Part 1 (Preference)'!#REF!</definedName>
    <definedName name="solver_rhs7" localSheetId="0" hidden="1">'Part 1 (Standard)'!#REF!</definedName>
    <definedName name="solver_rhs7" localSheetId="2" hidden="1">'Part 2'!#REF!</definedName>
    <definedName name="solver_rhs8" localSheetId="1" hidden="1">'Part 1 (Preference)'!#REF!</definedName>
    <definedName name="solver_rhs8" localSheetId="0" hidden="1">'Part 1 (Standard)'!#REF!</definedName>
    <definedName name="solver_rhs8" localSheetId="2" hidden="1">'Part 2'!#REF!</definedName>
    <definedName name="solver_rlx" localSheetId="1" hidden="1">2</definedName>
    <definedName name="solver_rlx" localSheetId="0" hidden="1">2</definedName>
    <definedName name="solver_rlx" localSheetId="2" hidden="1">2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tim" localSheetId="1" hidden="1">2147483647</definedName>
    <definedName name="solver_tim" localSheetId="0" hidden="1">2147483647</definedName>
    <definedName name="solver_tim" localSheetId="2" hidden="1">2147483647</definedName>
    <definedName name="solver_tol" localSheetId="1" hidden="1">0.01</definedName>
    <definedName name="solver_tol" localSheetId="0" hidden="1">0.01</definedName>
    <definedName name="solver_tol" localSheetId="2" hidden="1">0.01</definedName>
    <definedName name="solver_typ" localSheetId="1" hidden="1">2</definedName>
    <definedName name="solver_typ" localSheetId="0" hidden="1">2</definedName>
    <definedName name="solver_typ" localSheetId="2" hidden="1">2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er" localSheetId="1" hidden="1">2</definedName>
    <definedName name="solver_ver" localSheetId="0" hidden="1">2</definedName>
    <definedName name="solver_ver" localSheetId="2" hidden="1">2</definedName>
  </definedNames>
  <calcPr calcId="191029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4" l="1"/>
  <c r="P6" i="4"/>
  <c r="V26" i="6"/>
  <c r="Y26" i="6"/>
  <c r="T7" i="6"/>
  <c r="T4" i="6"/>
  <c r="H28" i="6"/>
  <c r="I28" i="6"/>
  <c r="G28" i="6"/>
  <c r="F28" i="6"/>
  <c r="E28" i="6"/>
  <c r="D28" i="6"/>
  <c r="C28" i="6"/>
  <c r="T25" i="6"/>
  <c r="T24" i="6"/>
  <c r="T23" i="6"/>
  <c r="T22" i="6"/>
  <c r="T21" i="6"/>
  <c r="T20" i="6"/>
  <c r="T19" i="6"/>
  <c r="T18" i="6"/>
  <c r="T17" i="6"/>
  <c r="R25" i="6"/>
  <c r="R24" i="6"/>
  <c r="R23" i="6"/>
  <c r="R22" i="6"/>
  <c r="R21" i="6"/>
  <c r="R20" i="6"/>
  <c r="R19" i="6"/>
  <c r="D26" i="6"/>
  <c r="E26" i="6"/>
  <c r="F26" i="6"/>
  <c r="G26" i="6"/>
  <c r="H26" i="6"/>
  <c r="I26" i="6"/>
  <c r="C26" i="6"/>
  <c r="R18" i="6"/>
  <c r="R17" i="6"/>
  <c r="Z26" i="6"/>
  <c r="W26" i="6"/>
  <c r="X26" i="6"/>
  <c r="J26" i="6"/>
  <c r="K26" i="6"/>
  <c r="L26" i="6"/>
  <c r="M26" i="6"/>
  <c r="N26" i="6"/>
  <c r="O26" i="6"/>
  <c r="P26" i="6"/>
  <c r="K5" i="6"/>
  <c r="N5" i="6"/>
  <c r="K6" i="6"/>
  <c r="L6" i="6"/>
  <c r="M6" i="6"/>
  <c r="N6" i="6"/>
  <c r="O6" i="6"/>
  <c r="D7" i="6"/>
  <c r="E7" i="6"/>
  <c r="F7" i="6"/>
  <c r="G7" i="6"/>
  <c r="H7" i="6"/>
  <c r="I7" i="6"/>
  <c r="J7" i="6"/>
  <c r="N7" i="6"/>
  <c r="E8" i="6"/>
  <c r="F8" i="6"/>
  <c r="G8" i="6"/>
  <c r="H8" i="6"/>
  <c r="I8" i="6"/>
  <c r="O8" i="6"/>
  <c r="D9" i="6"/>
  <c r="F9" i="6"/>
  <c r="G9" i="6"/>
  <c r="H9" i="6"/>
  <c r="I9" i="6"/>
  <c r="J9" i="6"/>
  <c r="M9" i="6"/>
  <c r="D10" i="6"/>
  <c r="E10" i="6"/>
  <c r="G10" i="6"/>
  <c r="H10" i="6"/>
  <c r="I10" i="6"/>
  <c r="J10" i="6"/>
  <c r="K10" i="6"/>
  <c r="D11" i="6"/>
  <c r="E11" i="6"/>
  <c r="F11" i="6"/>
  <c r="H11" i="6"/>
  <c r="I11" i="6"/>
  <c r="M11" i="6"/>
  <c r="D12" i="6"/>
  <c r="E12" i="6"/>
  <c r="F12" i="6"/>
  <c r="G12" i="6"/>
  <c r="I12" i="6"/>
  <c r="J12" i="6"/>
  <c r="L12" i="6"/>
  <c r="D13" i="6"/>
  <c r="E13" i="6"/>
  <c r="F13" i="6"/>
  <c r="G13" i="6"/>
  <c r="H13" i="6"/>
  <c r="O13" i="6"/>
  <c r="C6" i="6"/>
  <c r="C8" i="6"/>
  <c r="C9" i="6"/>
  <c r="C10" i="6"/>
  <c r="C11" i="6"/>
  <c r="C12" i="6"/>
  <c r="C13" i="6"/>
  <c r="L7" i="4"/>
  <c r="L5" i="4"/>
  <c r="H9" i="4"/>
  <c r="H8" i="4"/>
  <c r="G8" i="4"/>
  <c r="G6" i="4"/>
  <c r="N22" i="4"/>
  <c r="P22" i="4"/>
  <c r="P20" i="4"/>
  <c r="M20" i="4"/>
  <c r="L20" i="4"/>
  <c r="K20" i="4"/>
  <c r="J20" i="4"/>
  <c r="I20" i="4"/>
  <c r="H20" i="4"/>
  <c r="G20" i="4"/>
  <c r="F20" i="4"/>
  <c r="E20" i="4"/>
  <c r="D20" i="4"/>
  <c r="C20" i="4"/>
  <c r="N19" i="4"/>
  <c r="N18" i="4"/>
  <c r="N17" i="4"/>
  <c r="N16" i="4"/>
  <c r="N15" i="4"/>
  <c r="N14" i="4"/>
  <c r="H10" i="4"/>
  <c r="G10" i="4"/>
  <c r="E10" i="4"/>
  <c r="D10" i="4"/>
  <c r="C10" i="4"/>
  <c r="J9" i="4"/>
  <c r="G9" i="4"/>
  <c r="F9" i="4"/>
  <c r="D9" i="4"/>
  <c r="C9" i="4"/>
  <c r="L8" i="4"/>
  <c r="F8" i="4"/>
  <c r="E8" i="4"/>
  <c r="C8" i="4"/>
  <c r="K7" i="4"/>
  <c r="G7" i="4"/>
  <c r="F7" i="4"/>
  <c r="E7" i="4"/>
  <c r="D7" i="4"/>
  <c r="L6" i="4"/>
  <c r="K6" i="4"/>
  <c r="J6" i="4"/>
  <c r="I6" i="4"/>
  <c r="H6" i="4"/>
  <c r="C6" i="4"/>
  <c r="K5" i="4"/>
  <c r="H5" i="4"/>
  <c r="P22" i="1"/>
  <c r="N22" i="1"/>
  <c r="P20" i="1"/>
  <c r="L20" i="1"/>
  <c r="D20" i="1"/>
  <c r="E20" i="1"/>
  <c r="F20" i="1"/>
  <c r="G20" i="1"/>
  <c r="H20" i="1"/>
  <c r="I20" i="1"/>
  <c r="J20" i="1"/>
  <c r="K20" i="1"/>
  <c r="M20" i="1"/>
  <c r="C20" i="1"/>
  <c r="N19" i="1"/>
  <c r="N14" i="1"/>
  <c r="L8" i="1"/>
  <c r="N15" i="1"/>
  <c r="N16" i="1"/>
  <c r="N17" i="1"/>
  <c r="N18" i="1"/>
  <c r="C6" i="1"/>
  <c r="H6" i="1"/>
  <c r="I6" i="1"/>
  <c r="J6" i="1"/>
  <c r="K6" i="1"/>
  <c r="L6" i="1"/>
  <c r="D7" i="1"/>
  <c r="E7" i="1"/>
  <c r="F7" i="1"/>
  <c r="G7" i="1"/>
  <c r="K7" i="1"/>
  <c r="C8" i="1"/>
  <c r="E8" i="1"/>
  <c r="F8" i="1"/>
  <c r="C9" i="1"/>
  <c r="D9" i="1"/>
  <c r="F9" i="1"/>
  <c r="G9" i="1"/>
  <c r="J9" i="1"/>
  <c r="C10" i="1"/>
  <c r="D10" i="1"/>
  <c r="E10" i="1"/>
  <c r="G10" i="1"/>
  <c r="H10" i="1"/>
  <c r="H5" i="1"/>
  <c r="P4" i="1"/>
  <c r="K5" i="1"/>
</calcChain>
</file>

<file path=xl/sharedStrings.xml><?xml version="1.0" encoding="utf-8"?>
<sst xmlns="http://schemas.openxmlformats.org/spreadsheetml/2006/main" count="238" uniqueCount="37">
  <si>
    <t>&lt;=</t>
  </si>
  <si>
    <t>=</t>
  </si>
  <si>
    <t>Optimal Solution to Part 1 of the Distribution and Location Problem</t>
  </si>
  <si>
    <t>COSTS</t>
  </si>
  <si>
    <t>Objective Function (min costs)</t>
  </si>
  <si>
    <t>SHIPMENTS</t>
  </si>
  <si>
    <t>Shipped</t>
  </si>
  <si>
    <t>SUPPLY</t>
  </si>
  <si>
    <t>Received</t>
  </si>
  <si>
    <t>&gt;=</t>
  </si>
  <si>
    <t>DEMAND</t>
  </si>
  <si>
    <t>NewCastle</t>
  </si>
  <si>
    <t>Depots</t>
  </si>
  <si>
    <t>Birmingham</t>
  </si>
  <si>
    <t>London</t>
  </si>
  <si>
    <t>Exeter</t>
  </si>
  <si>
    <t>Liverpool</t>
  </si>
  <si>
    <t>Brighton</t>
  </si>
  <si>
    <t>Customers</t>
  </si>
  <si>
    <t>C1</t>
  </si>
  <si>
    <t>C2</t>
  </si>
  <si>
    <t>C3</t>
  </si>
  <si>
    <t>C4</t>
  </si>
  <si>
    <t>C5</t>
  </si>
  <si>
    <t>C6</t>
  </si>
  <si>
    <t>Dummy</t>
  </si>
  <si>
    <t>C7</t>
  </si>
  <si>
    <t>M-Value</t>
  </si>
  <si>
    <t>Actual Cost</t>
  </si>
  <si>
    <t>Integer Vars</t>
  </si>
  <si>
    <t>Birming Exp</t>
  </si>
  <si>
    <t>Bristol</t>
  </si>
  <si>
    <t>Northampton</t>
  </si>
  <si>
    <t>Exter</t>
  </si>
  <si>
    <t>Factories</t>
  </si>
  <si>
    <t>Total Costs/Savings</t>
  </si>
  <si>
    <t>Constraints on Integer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</si>
</sst>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0" fillId="0" borderId="0" xfId="0" applyAlignment="1">
      <alignment horizontal="center" vertical="center"/>
    </xf>
    <xf numFmtId="0" fontId="0" fillId="2" borderId="3" xfId="0" applyFill="1" applyBorder="1"/>
    <xf numFmtId="0" fontId="0" fillId="2" borderId="6" xfId="0" applyFill="1" applyBorder="1"/>
    <xf numFmtId="0" fontId="0" fillId="3" borderId="3" xfId="0" applyFill="1" applyBorder="1"/>
    <xf numFmtId="0" fontId="0" fillId="4" borderId="3" xfId="0" applyFill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dimension ref="A1:Q22"/>
  <sheetViews>
    <sheetView tabSelected="1" zoomScale="190" zoomScaleNormal="190" workbookViewId="0">
      <selection activeCell="R17" sqref="R17"/>
    </sheetView>
  </sheetViews>
  <sheetFormatPr baseColWidth="10" defaultRowHeight="16" x14ac:dyDescent="0.2"/>
  <cols>
    <col min="2" max="2" width="12.33203125" customWidth="1"/>
    <col min="3" max="13" width="11.33203125" customWidth="1"/>
    <col min="15" max="15" width="3.83203125" customWidth="1"/>
  </cols>
  <sheetData>
    <row r="1" spans="1:17" x14ac:dyDescent="0.2">
      <c r="A1" s="1" t="s">
        <v>2</v>
      </c>
    </row>
    <row r="2" spans="1:17" ht="17" thickBot="1" x14ac:dyDescent="0.25"/>
    <row r="3" spans="1:17" ht="18" thickTop="1" thickBot="1" x14ac:dyDescent="0.25">
      <c r="A3" s="2" t="s">
        <v>3</v>
      </c>
      <c r="C3" s="1" t="s">
        <v>12</v>
      </c>
      <c r="D3" s="1"/>
      <c r="E3" s="1"/>
      <c r="F3" s="1"/>
      <c r="G3" s="1" t="s">
        <v>18</v>
      </c>
      <c r="H3" s="1"/>
      <c r="I3" s="1"/>
      <c r="J3" s="1"/>
      <c r="K3" s="1"/>
      <c r="M3" s="1" t="s">
        <v>25</v>
      </c>
      <c r="P3" s="1" t="s">
        <v>4</v>
      </c>
      <c r="Q3" s="1"/>
    </row>
    <row r="4" spans="1:17" ht="17" thickTop="1" x14ac:dyDescent="0.2">
      <c r="B4" s="1"/>
      <c r="C4" t="s">
        <v>11</v>
      </c>
      <c r="D4" t="s">
        <v>13</v>
      </c>
      <c r="E4" t="s">
        <v>14</v>
      </c>
      <c r="F4" t="s">
        <v>15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26</v>
      </c>
      <c r="P4">
        <f>SUMPRODUCT(C5:M10,C14:M19)</f>
        <v>198500</v>
      </c>
    </row>
    <row r="5" spans="1:17" x14ac:dyDescent="0.2">
      <c r="A5" s="1" t="s">
        <v>34</v>
      </c>
      <c r="B5" t="s">
        <v>16</v>
      </c>
      <c r="C5" s="3">
        <v>0.5</v>
      </c>
      <c r="D5" s="3">
        <v>0.5</v>
      </c>
      <c r="E5" s="3">
        <v>1</v>
      </c>
      <c r="F5" s="3">
        <v>0.2</v>
      </c>
      <c r="G5" s="3">
        <v>1</v>
      </c>
      <c r="H5" s="3">
        <f t="shared" ref="D5:L10" si="0">$P$7</f>
        <v>100</v>
      </c>
      <c r="I5" s="3">
        <v>1.5</v>
      </c>
      <c r="J5" s="3">
        <v>2</v>
      </c>
      <c r="K5" s="3">
        <f t="shared" si="0"/>
        <v>100</v>
      </c>
      <c r="L5" s="3">
        <v>1</v>
      </c>
      <c r="M5" s="3">
        <v>0</v>
      </c>
    </row>
    <row r="6" spans="1:17" x14ac:dyDescent="0.2">
      <c r="A6" s="1"/>
      <c r="B6" t="s">
        <v>17</v>
      </c>
      <c r="C6" s="3">
        <f t="shared" ref="C6:C10" si="1">$P$7</f>
        <v>100</v>
      </c>
      <c r="D6" s="3">
        <v>0.3</v>
      </c>
      <c r="E6" s="3">
        <v>0.5</v>
      </c>
      <c r="F6" s="3">
        <v>0.2</v>
      </c>
      <c r="G6" s="3">
        <v>2</v>
      </c>
      <c r="H6" s="3">
        <f t="shared" si="0"/>
        <v>100</v>
      </c>
      <c r="I6" s="3">
        <f t="shared" si="0"/>
        <v>100</v>
      </c>
      <c r="J6" s="3">
        <f t="shared" si="0"/>
        <v>100</v>
      </c>
      <c r="K6" s="3">
        <f t="shared" si="0"/>
        <v>100</v>
      </c>
      <c r="L6" s="3">
        <f t="shared" si="0"/>
        <v>100</v>
      </c>
      <c r="M6" s="3">
        <v>0</v>
      </c>
      <c r="P6" s="1" t="s">
        <v>27</v>
      </c>
    </row>
    <row r="7" spans="1:17" x14ac:dyDescent="0.2">
      <c r="A7" s="1" t="s">
        <v>12</v>
      </c>
      <c r="B7" t="s">
        <v>11</v>
      </c>
      <c r="C7" s="3">
        <v>0</v>
      </c>
      <c r="D7" s="3">
        <f t="shared" si="0"/>
        <v>100</v>
      </c>
      <c r="E7" s="3">
        <f t="shared" si="0"/>
        <v>100</v>
      </c>
      <c r="F7" s="3">
        <f t="shared" si="0"/>
        <v>100</v>
      </c>
      <c r="G7" s="3">
        <f t="shared" si="0"/>
        <v>100</v>
      </c>
      <c r="H7" s="3">
        <v>1.5</v>
      </c>
      <c r="I7" s="3">
        <v>0.5</v>
      </c>
      <c r="J7" s="3">
        <v>1.5</v>
      </c>
      <c r="K7" s="3">
        <f t="shared" si="0"/>
        <v>100</v>
      </c>
      <c r="L7" s="3">
        <v>1</v>
      </c>
      <c r="M7" s="3">
        <v>0</v>
      </c>
      <c r="P7">
        <v>100</v>
      </c>
    </row>
    <row r="8" spans="1:17" x14ac:dyDescent="0.2">
      <c r="A8" s="1"/>
      <c r="B8" t="s">
        <v>13</v>
      </c>
      <c r="C8" s="3">
        <f t="shared" si="1"/>
        <v>100</v>
      </c>
      <c r="D8" s="3">
        <v>0</v>
      </c>
      <c r="E8" s="3">
        <f t="shared" si="0"/>
        <v>100</v>
      </c>
      <c r="F8" s="3">
        <f t="shared" si="0"/>
        <v>100</v>
      </c>
      <c r="G8" s="3">
        <v>1</v>
      </c>
      <c r="H8" s="3">
        <v>0.5</v>
      </c>
      <c r="I8" s="3">
        <v>0.5</v>
      </c>
      <c r="J8" s="3">
        <v>1</v>
      </c>
      <c r="K8" s="3">
        <v>0.5</v>
      </c>
      <c r="L8" s="3">
        <f>$P$7</f>
        <v>100</v>
      </c>
      <c r="M8" s="3">
        <v>0</v>
      </c>
    </row>
    <row r="9" spans="1:17" x14ac:dyDescent="0.2">
      <c r="A9" s="1"/>
      <c r="B9" t="s">
        <v>14</v>
      </c>
      <c r="C9" s="3">
        <f t="shared" si="1"/>
        <v>100</v>
      </c>
      <c r="D9" s="3">
        <f t="shared" si="0"/>
        <v>100</v>
      </c>
      <c r="E9" s="3">
        <v>0</v>
      </c>
      <c r="F9" s="3">
        <f t="shared" si="0"/>
        <v>100</v>
      </c>
      <c r="G9" s="3">
        <f t="shared" si="0"/>
        <v>100</v>
      </c>
      <c r="H9" s="3">
        <v>1.5</v>
      </c>
      <c r="I9" s="3">
        <v>2</v>
      </c>
      <c r="J9" s="3">
        <f t="shared" si="0"/>
        <v>100</v>
      </c>
      <c r="K9" s="3">
        <v>0.5</v>
      </c>
      <c r="L9" s="3">
        <v>1.5</v>
      </c>
      <c r="M9" s="3">
        <v>0</v>
      </c>
    </row>
    <row r="10" spans="1:17" x14ac:dyDescent="0.2">
      <c r="B10" t="s">
        <v>15</v>
      </c>
      <c r="C10" s="3">
        <f t="shared" si="1"/>
        <v>100</v>
      </c>
      <c r="D10" s="3">
        <f t="shared" si="0"/>
        <v>100</v>
      </c>
      <c r="E10" s="3">
        <f t="shared" si="0"/>
        <v>100</v>
      </c>
      <c r="F10" s="3">
        <v>0</v>
      </c>
      <c r="G10" s="3">
        <f t="shared" si="0"/>
        <v>100</v>
      </c>
      <c r="H10" s="3">
        <f t="shared" si="0"/>
        <v>100</v>
      </c>
      <c r="I10" s="3">
        <v>0.2</v>
      </c>
      <c r="J10" s="3">
        <v>1.5</v>
      </c>
      <c r="K10" s="3">
        <v>0.5</v>
      </c>
      <c r="L10" s="3">
        <v>1.5</v>
      </c>
      <c r="M10" s="3">
        <v>0</v>
      </c>
    </row>
    <row r="11" spans="1:17" ht="17" thickBot="1" x14ac:dyDescent="0.25"/>
    <row r="12" spans="1:17" ht="18" thickTop="1" thickBot="1" x14ac:dyDescent="0.25">
      <c r="A12" s="2" t="s">
        <v>5</v>
      </c>
      <c r="C12" s="1" t="s">
        <v>12</v>
      </c>
      <c r="D12" s="1"/>
      <c r="E12" s="1"/>
      <c r="F12" s="1"/>
      <c r="G12" s="1" t="s">
        <v>18</v>
      </c>
      <c r="H12" s="1"/>
      <c r="I12" s="1"/>
      <c r="J12" s="1"/>
      <c r="K12" s="1"/>
      <c r="M12" s="1" t="s">
        <v>25</v>
      </c>
    </row>
    <row r="13" spans="1:17" ht="17" thickTop="1" x14ac:dyDescent="0.2">
      <c r="B13" s="1"/>
      <c r="C13" t="s">
        <v>11</v>
      </c>
      <c r="D13" t="s">
        <v>13</v>
      </c>
      <c r="E13" t="s">
        <v>14</v>
      </c>
      <c r="F13" t="s">
        <v>15</v>
      </c>
      <c r="G13" t="s">
        <v>19</v>
      </c>
      <c r="H13" t="s">
        <v>20</v>
      </c>
      <c r="I13" t="s">
        <v>21</v>
      </c>
      <c r="J13" t="s">
        <v>22</v>
      </c>
      <c r="K13" t="s">
        <v>23</v>
      </c>
      <c r="L13" t="s">
        <v>24</v>
      </c>
      <c r="M13" s="8" t="s">
        <v>26</v>
      </c>
      <c r="N13" s="1" t="s">
        <v>6</v>
      </c>
      <c r="P13" s="1" t="s">
        <v>7</v>
      </c>
    </row>
    <row r="14" spans="1:17" x14ac:dyDescent="0.2">
      <c r="A14" s="1" t="s">
        <v>34</v>
      </c>
      <c r="B14" t="s">
        <v>16</v>
      </c>
      <c r="C14" s="3">
        <v>0</v>
      </c>
      <c r="D14" s="3">
        <v>0</v>
      </c>
      <c r="E14" s="3">
        <v>0</v>
      </c>
      <c r="F14" s="3">
        <v>0</v>
      </c>
      <c r="G14" s="3">
        <v>50000</v>
      </c>
      <c r="H14" s="3">
        <v>0</v>
      </c>
      <c r="I14" s="3">
        <v>0</v>
      </c>
      <c r="J14" s="3">
        <v>0</v>
      </c>
      <c r="K14" s="3">
        <v>0</v>
      </c>
      <c r="L14" s="3">
        <v>20000</v>
      </c>
      <c r="M14" s="4">
        <v>80000</v>
      </c>
      <c r="N14">
        <f>SUM(C14:M14)</f>
        <v>150000</v>
      </c>
      <c r="O14" t="s">
        <v>0</v>
      </c>
      <c r="P14">
        <v>150000</v>
      </c>
    </row>
    <row r="15" spans="1:17" x14ac:dyDescent="0.2">
      <c r="A15" s="1"/>
      <c r="B15" t="s">
        <v>17</v>
      </c>
      <c r="C15" s="3">
        <v>0</v>
      </c>
      <c r="D15" s="3">
        <v>50000</v>
      </c>
      <c r="E15" s="3">
        <v>55000</v>
      </c>
      <c r="F15" s="3">
        <v>40000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4">
        <v>55000</v>
      </c>
      <c r="N15">
        <f t="shared" ref="N15:N18" si="2">SUM(C15:M15)</f>
        <v>200000</v>
      </c>
      <c r="O15" t="s">
        <v>0</v>
      </c>
      <c r="P15">
        <v>200000</v>
      </c>
    </row>
    <row r="16" spans="1:17" x14ac:dyDescent="0.2">
      <c r="A16" s="1" t="s">
        <v>12</v>
      </c>
      <c r="B16" t="s">
        <v>11</v>
      </c>
      <c r="C16" s="3">
        <v>70000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>
        <v>0</v>
      </c>
      <c r="N16">
        <f t="shared" si="2"/>
        <v>70000</v>
      </c>
      <c r="O16" t="s">
        <v>0</v>
      </c>
      <c r="P16">
        <v>70000</v>
      </c>
    </row>
    <row r="17" spans="1:16" x14ac:dyDescent="0.2">
      <c r="A17" s="1"/>
      <c r="B17" t="s">
        <v>13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10000</v>
      </c>
      <c r="I17" s="3">
        <v>0</v>
      </c>
      <c r="J17" s="3">
        <v>35000</v>
      </c>
      <c r="K17" s="3">
        <v>5000</v>
      </c>
      <c r="L17" s="3">
        <v>0</v>
      </c>
      <c r="M17" s="4">
        <v>0</v>
      </c>
      <c r="N17">
        <f t="shared" si="2"/>
        <v>50000</v>
      </c>
      <c r="O17" t="s">
        <v>0</v>
      </c>
      <c r="P17">
        <v>50000</v>
      </c>
    </row>
    <row r="18" spans="1:16" x14ac:dyDescent="0.2">
      <c r="A18" s="1"/>
      <c r="B18" t="s">
        <v>14</v>
      </c>
      <c r="C18" s="3">
        <v>0</v>
      </c>
      <c r="D18" s="3">
        <v>0</v>
      </c>
      <c r="E18" s="3">
        <v>45000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55000</v>
      </c>
      <c r="L18" s="3">
        <v>0</v>
      </c>
      <c r="M18" s="4">
        <v>0</v>
      </c>
      <c r="N18">
        <f t="shared" si="2"/>
        <v>100000</v>
      </c>
      <c r="O18" t="s">
        <v>0</v>
      </c>
      <c r="P18">
        <v>100000</v>
      </c>
    </row>
    <row r="19" spans="1:16" ht="17" thickBot="1" x14ac:dyDescent="0.25">
      <c r="A19" s="5"/>
      <c r="B19" s="9" t="s">
        <v>15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40000</v>
      </c>
      <c r="J19" s="6">
        <v>0</v>
      </c>
      <c r="K19" s="6">
        <v>0</v>
      </c>
      <c r="L19" s="6">
        <v>0</v>
      </c>
      <c r="M19" s="7">
        <v>0</v>
      </c>
      <c r="N19">
        <f>SUM(C19:M19)</f>
        <v>40000</v>
      </c>
      <c r="O19" t="s">
        <v>0</v>
      </c>
      <c r="P19">
        <v>40000</v>
      </c>
    </row>
    <row r="20" spans="1:16" ht="17" thickTop="1" x14ac:dyDescent="0.2">
      <c r="A20" s="1"/>
      <c r="B20" s="10" t="s">
        <v>8</v>
      </c>
      <c r="C20">
        <f>SUM(C14:C19)</f>
        <v>70000</v>
      </c>
      <c r="D20">
        <f t="shared" ref="D20:M20" si="3">SUM(D14:D19)</f>
        <v>50000</v>
      </c>
      <c r="E20">
        <f t="shared" si="3"/>
        <v>100000</v>
      </c>
      <c r="F20">
        <f t="shared" si="3"/>
        <v>40000</v>
      </c>
      <c r="G20">
        <f t="shared" si="3"/>
        <v>50000</v>
      </c>
      <c r="H20">
        <f t="shared" si="3"/>
        <v>10000</v>
      </c>
      <c r="I20">
        <f t="shared" si="3"/>
        <v>40000</v>
      </c>
      <c r="J20">
        <f t="shared" si="3"/>
        <v>35000</v>
      </c>
      <c r="K20">
        <f t="shared" si="3"/>
        <v>60000</v>
      </c>
      <c r="L20">
        <f>SUM(L14:L19)</f>
        <v>20000</v>
      </c>
      <c r="M20">
        <f t="shared" si="3"/>
        <v>135000</v>
      </c>
      <c r="P20" s="1">
        <f>SUM(P14:P19)</f>
        <v>610000</v>
      </c>
    </row>
    <row r="21" spans="1:16" x14ac:dyDescent="0.2">
      <c r="C21" s="11" t="s">
        <v>9</v>
      </c>
      <c r="D21" s="11" t="s">
        <v>9</v>
      </c>
      <c r="E21" s="11" t="s">
        <v>9</v>
      </c>
      <c r="F21" s="11" t="s">
        <v>9</v>
      </c>
      <c r="G21" s="11" t="s">
        <v>9</v>
      </c>
      <c r="H21" s="11" t="s">
        <v>9</v>
      </c>
      <c r="I21" s="11" t="s">
        <v>9</v>
      </c>
      <c r="J21" s="11" t="s">
        <v>9</v>
      </c>
      <c r="K21" s="11" t="s">
        <v>9</v>
      </c>
      <c r="L21" s="11" t="s">
        <v>9</v>
      </c>
      <c r="M21" s="11" t="s">
        <v>9</v>
      </c>
    </row>
    <row r="22" spans="1:16" x14ac:dyDescent="0.2">
      <c r="B22" s="1" t="s">
        <v>10</v>
      </c>
      <c r="C22">
        <v>70000</v>
      </c>
      <c r="D22">
        <v>50000</v>
      </c>
      <c r="E22">
        <v>100000</v>
      </c>
      <c r="F22">
        <v>40000</v>
      </c>
      <c r="G22">
        <v>50000</v>
      </c>
      <c r="H22">
        <v>10000</v>
      </c>
      <c r="I22">
        <v>40000</v>
      </c>
      <c r="J22">
        <v>35000</v>
      </c>
      <c r="K22">
        <v>60000</v>
      </c>
      <c r="L22">
        <v>20000</v>
      </c>
      <c r="M22">
        <v>135000</v>
      </c>
      <c r="N22" s="1">
        <f>SUM(C22:M22)</f>
        <v>610000</v>
      </c>
      <c r="P22" s="1" t="str">
        <f>IF(N22=P20,"BALANCED","UNBALANCED")</f>
        <v>BALANCED</v>
      </c>
    </row>
  </sheetData>
  <phoneticPr fontId="2" type="noConversion"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3B37-B72C-8E46-A953-97C2F12B74EF}">
  <dimension ref="A1:Q22"/>
  <sheetViews>
    <sheetView zoomScale="99" workbookViewId="0">
      <selection activeCell="C16" sqref="C16"/>
    </sheetView>
  </sheetViews>
  <sheetFormatPr baseColWidth="10" defaultRowHeight="16" x14ac:dyDescent="0.2"/>
  <cols>
    <col min="2" max="2" width="12.33203125" customWidth="1"/>
    <col min="3" max="13" width="11.33203125" customWidth="1"/>
    <col min="15" max="15" width="3.83203125" customWidth="1"/>
  </cols>
  <sheetData>
    <row r="1" spans="1:17" x14ac:dyDescent="0.2">
      <c r="A1" s="1" t="s">
        <v>2</v>
      </c>
    </row>
    <row r="2" spans="1:17" ht="17" thickBot="1" x14ac:dyDescent="0.25"/>
    <row r="3" spans="1:17" ht="18" thickTop="1" thickBot="1" x14ac:dyDescent="0.25">
      <c r="A3" s="2" t="s">
        <v>3</v>
      </c>
      <c r="C3" s="1" t="s">
        <v>12</v>
      </c>
      <c r="D3" s="1"/>
      <c r="E3" s="1"/>
      <c r="F3" s="1"/>
      <c r="G3" s="1" t="s">
        <v>18</v>
      </c>
      <c r="H3" s="1"/>
      <c r="I3" s="1"/>
      <c r="J3" s="1"/>
      <c r="K3" s="1"/>
      <c r="M3" s="1" t="s">
        <v>25</v>
      </c>
      <c r="P3" s="1" t="s">
        <v>4</v>
      </c>
      <c r="Q3" s="1"/>
    </row>
    <row r="4" spans="1:17" ht="17" thickTop="1" x14ac:dyDescent="0.2">
      <c r="B4" s="1"/>
      <c r="C4" t="s">
        <v>11</v>
      </c>
      <c r="D4" t="s">
        <v>13</v>
      </c>
      <c r="E4" t="s">
        <v>14</v>
      </c>
      <c r="F4" t="s">
        <v>15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26</v>
      </c>
      <c r="P4">
        <f>SUMPRODUCT(C5:M10,C14:M19)</f>
        <v>221000</v>
      </c>
    </row>
    <row r="5" spans="1:17" x14ac:dyDescent="0.2">
      <c r="A5" s="1" t="s">
        <v>34</v>
      </c>
      <c r="B5" t="s">
        <v>16</v>
      </c>
      <c r="C5" s="3">
        <v>0.5</v>
      </c>
      <c r="D5" s="3">
        <v>0.5</v>
      </c>
      <c r="E5" s="3">
        <v>1</v>
      </c>
      <c r="F5" s="3">
        <v>0.2</v>
      </c>
      <c r="G5" s="3">
        <v>1</v>
      </c>
      <c r="H5" s="3">
        <f>$P$8</f>
        <v>100</v>
      </c>
      <c r="I5" s="3">
        <v>1.5</v>
      </c>
      <c r="J5" s="3">
        <v>2</v>
      </c>
      <c r="K5" s="3">
        <f>$P$8</f>
        <v>100</v>
      </c>
      <c r="L5" s="14">
        <f>P8</f>
        <v>100</v>
      </c>
      <c r="M5" s="3">
        <v>0</v>
      </c>
      <c r="P5" s="1" t="s">
        <v>28</v>
      </c>
    </row>
    <row r="6" spans="1:17" x14ac:dyDescent="0.2">
      <c r="A6" s="1"/>
      <c r="B6" t="s">
        <v>17</v>
      </c>
      <c r="C6" s="3">
        <f>$P$8</f>
        <v>100</v>
      </c>
      <c r="D6" s="3">
        <v>0.3</v>
      </c>
      <c r="E6" s="3">
        <v>0.5</v>
      </c>
      <c r="F6" s="3">
        <v>0.2</v>
      </c>
      <c r="G6" s="14">
        <f>P8</f>
        <v>100</v>
      </c>
      <c r="H6" s="3">
        <f>$P$8</f>
        <v>100</v>
      </c>
      <c r="I6" s="3">
        <f>$P$8</f>
        <v>100</v>
      </c>
      <c r="J6" s="3">
        <f>$P$8</f>
        <v>100</v>
      </c>
      <c r="K6" s="3">
        <f>$P$8</f>
        <v>100</v>
      </c>
      <c r="L6" s="3">
        <f>$P$8</f>
        <v>100</v>
      </c>
      <c r="M6" s="3">
        <v>0</v>
      </c>
      <c r="P6">
        <f>P4+50000*0.5</f>
        <v>246000</v>
      </c>
    </row>
    <row r="7" spans="1:17" x14ac:dyDescent="0.2">
      <c r="A7" s="1" t="s">
        <v>12</v>
      </c>
      <c r="B7" t="s">
        <v>11</v>
      </c>
      <c r="C7" s="3">
        <v>0</v>
      </c>
      <c r="D7" s="3">
        <f>$P$8</f>
        <v>100</v>
      </c>
      <c r="E7" s="3">
        <f>$P$8</f>
        <v>100</v>
      </c>
      <c r="F7" s="3">
        <f>$P$8</f>
        <v>100</v>
      </c>
      <c r="G7" s="3">
        <f>$P$8</f>
        <v>100</v>
      </c>
      <c r="H7" s="3">
        <v>1.5</v>
      </c>
      <c r="I7" s="3">
        <v>0.5</v>
      </c>
      <c r="J7" s="3">
        <v>1.5</v>
      </c>
      <c r="K7" s="3">
        <f>$P$8</f>
        <v>100</v>
      </c>
      <c r="L7" s="14">
        <f>P8</f>
        <v>100</v>
      </c>
      <c r="M7" s="3">
        <v>0</v>
      </c>
      <c r="P7" s="1" t="s">
        <v>27</v>
      </c>
    </row>
    <row r="8" spans="1:17" x14ac:dyDescent="0.2">
      <c r="A8" s="1"/>
      <c r="B8" t="s">
        <v>13</v>
      </c>
      <c r="C8" s="3">
        <f>$P$8</f>
        <v>100</v>
      </c>
      <c r="D8" s="3">
        <v>0</v>
      </c>
      <c r="E8" s="3">
        <f>$P$8</f>
        <v>100</v>
      </c>
      <c r="F8" s="3">
        <f>$P$8</f>
        <v>100</v>
      </c>
      <c r="G8" s="14">
        <f>P8</f>
        <v>100</v>
      </c>
      <c r="H8" s="14">
        <f>P8</f>
        <v>100</v>
      </c>
      <c r="I8" s="3">
        <v>0.5</v>
      </c>
      <c r="J8" s="3">
        <v>1</v>
      </c>
      <c r="K8" s="15">
        <v>0</v>
      </c>
      <c r="L8" s="3">
        <f>$P$8</f>
        <v>100</v>
      </c>
      <c r="M8" s="3">
        <v>0</v>
      </c>
      <c r="P8">
        <v>100</v>
      </c>
    </row>
    <row r="9" spans="1:17" x14ac:dyDescent="0.2">
      <c r="A9" s="1"/>
      <c r="B9" t="s">
        <v>14</v>
      </c>
      <c r="C9" s="3">
        <f>$P$8</f>
        <v>100</v>
      </c>
      <c r="D9" s="3">
        <f>$P$8</f>
        <v>100</v>
      </c>
      <c r="E9" s="3">
        <v>0</v>
      </c>
      <c r="F9" s="3">
        <f>$P$8</f>
        <v>100</v>
      </c>
      <c r="G9" s="3">
        <f>$P$8</f>
        <v>100</v>
      </c>
      <c r="H9" s="14">
        <f>P8</f>
        <v>100</v>
      </c>
      <c r="I9" s="3">
        <v>2</v>
      </c>
      <c r="J9" s="3">
        <f>$P$8</f>
        <v>100</v>
      </c>
      <c r="K9" s="3">
        <v>0.5</v>
      </c>
      <c r="L9" s="3">
        <v>1.5</v>
      </c>
      <c r="M9" s="3">
        <v>0</v>
      </c>
    </row>
    <row r="10" spans="1:17" x14ac:dyDescent="0.2">
      <c r="B10" t="s">
        <v>15</v>
      </c>
      <c r="C10" s="3">
        <f>$P$8</f>
        <v>100</v>
      </c>
      <c r="D10" s="3">
        <f>$P$8</f>
        <v>100</v>
      </c>
      <c r="E10" s="3">
        <f>$P$8</f>
        <v>100</v>
      </c>
      <c r="F10" s="3">
        <v>0</v>
      </c>
      <c r="G10" s="3">
        <f>$P$8</f>
        <v>100</v>
      </c>
      <c r="H10" s="3">
        <f>$P$8</f>
        <v>100</v>
      </c>
      <c r="I10" s="3">
        <v>0.2</v>
      </c>
      <c r="J10" s="3">
        <v>1.5</v>
      </c>
      <c r="K10" s="3">
        <v>0.5</v>
      </c>
      <c r="L10" s="3">
        <v>1.5</v>
      </c>
      <c r="M10" s="3">
        <v>0</v>
      </c>
    </row>
    <row r="11" spans="1:17" ht="17" thickBot="1" x14ac:dyDescent="0.25"/>
    <row r="12" spans="1:17" ht="18" thickTop="1" thickBot="1" x14ac:dyDescent="0.25">
      <c r="A12" s="2" t="s">
        <v>5</v>
      </c>
      <c r="C12" s="1" t="s">
        <v>12</v>
      </c>
      <c r="D12" s="1"/>
      <c r="E12" s="1"/>
      <c r="F12" s="1"/>
      <c r="G12" s="1" t="s">
        <v>18</v>
      </c>
      <c r="H12" s="1"/>
      <c r="I12" s="1"/>
      <c r="J12" s="1"/>
      <c r="K12" s="1"/>
      <c r="M12" s="1" t="s">
        <v>25</v>
      </c>
    </row>
    <row r="13" spans="1:17" ht="17" thickTop="1" x14ac:dyDescent="0.2">
      <c r="B13" s="1"/>
      <c r="C13" t="s">
        <v>11</v>
      </c>
      <c r="D13" t="s">
        <v>13</v>
      </c>
      <c r="E13" t="s">
        <v>14</v>
      </c>
      <c r="F13" t="s">
        <v>15</v>
      </c>
      <c r="G13" t="s">
        <v>19</v>
      </c>
      <c r="H13" t="s">
        <v>20</v>
      </c>
      <c r="I13" t="s">
        <v>21</v>
      </c>
      <c r="J13" t="s">
        <v>22</v>
      </c>
      <c r="K13" t="s">
        <v>23</v>
      </c>
      <c r="L13" t="s">
        <v>24</v>
      </c>
      <c r="M13" s="8" t="s">
        <v>26</v>
      </c>
      <c r="N13" s="1" t="s">
        <v>6</v>
      </c>
      <c r="P13" s="1" t="s">
        <v>7</v>
      </c>
    </row>
    <row r="14" spans="1:17" x14ac:dyDescent="0.2">
      <c r="A14" s="1" t="s">
        <v>34</v>
      </c>
      <c r="B14" t="s">
        <v>16</v>
      </c>
      <c r="C14" s="3">
        <v>10000</v>
      </c>
      <c r="D14" s="3">
        <v>0</v>
      </c>
      <c r="E14" s="3">
        <v>0</v>
      </c>
      <c r="F14" s="3">
        <v>0</v>
      </c>
      <c r="G14" s="12">
        <v>50000</v>
      </c>
      <c r="H14" s="3">
        <v>0</v>
      </c>
      <c r="I14" s="3">
        <v>0</v>
      </c>
      <c r="J14" s="3">
        <v>35000</v>
      </c>
      <c r="K14" s="3">
        <v>0</v>
      </c>
      <c r="L14" s="3">
        <v>0</v>
      </c>
      <c r="M14" s="4">
        <v>55000</v>
      </c>
      <c r="N14">
        <f>SUM(C14:M14)</f>
        <v>150000</v>
      </c>
      <c r="O14" t="s">
        <v>0</v>
      </c>
      <c r="P14">
        <v>150000</v>
      </c>
    </row>
    <row r="15" spans="1:17" x14ac:dyDescent="0.2">
      <c r="A15" s="1"/>
      <c r="B15" t="s">
        <v>17</v>
      </c>
      <c r="C15" s="3">
        <v>0</v>
      </c>
      <c r="D15" s="3">
        <v>50000</v>
      </c>
      <c r="E15" s="3">
        <v>30000</v>
      </c>
      <c r="F15" s="3">
        <v>40000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4">
        <v>80000</v>
      </c>
      <c r="N15">
        <f t="shared" ref="N15:N18" si="0">SUM(C15:M15)</f>
        <v>200000</v>
      </c>
      <c r="O15" t="s">
        <v>0</v>
      </c>
      <c r="P15">
        <v>200000</v>
      </c>
    </row>
    <row r="16" spans="1:17" x14ac:dyDescent="0.2">
      <c r="A16" s="1" t="s">
        <v>12</v>
      </c>
      <c r="B16" t="s">
        <v>11</v>
      </c>
      <c r="C16" s="3">
        <v>60000</v>
      </c>
      <c r="D16" s="3">
        <v>0</v>
      </c>
      <c r="E16" s="3">
        <v>0</v>
      </c>
      <c r="F16" s="3">
        <v>0</v>
      </c>
      <c r="G16" s="3">
        <v>0</v>
      </c>
      <c r="H16" s="12">
        <v>10000</v>
      </c>
      <c r="I16" s="3">
        <v>0</v>
      </c>
      <c r="J16" s="3">
        <v>0</v>
      </c>
      <c r="K16" s="3">
        <v>0</v>
      </c>
      <c r="L16" s="3">
        <v>0</v>
      </c>
      <c r="M16" s="4">
        <v>0</v>
      </c>
      <c r="N16">
        <f t="shared" si="0"/>
        <v>70000</v>
      </c>
      <c r="O16" t="s">
        <v>0</v>
      </c>
      <c r="P16">
        <v>70000</v>
      </c>
    </row>
    <row r="17" spans="1:16" x14ac:dyDescent="0.2">
      <c r="A17" s="1"/>
      <c r="B17" t="s">
        <v>13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2">
        <v>50000</v>
      </c>
      <c r="L17" s="3">
        <v>0</v>
      </c>
      <c r="M17" s="4">
        <v>0</v>
      </c>
      <c r="N17">
        <f t="shared" si="0"/>
        <v>50000</v>
      </c>
      <c r="O17" t="s">
        <v>0</v>
      </c>
      <c r="P17">
        <v>50000</v>
      </c>
    </row>
    <row r="18" spans="1:16" x14ac:dyDescent="0.2">
      <c r="A18" s="1"/>
      <c r="B18" t="s">
        <v>14</v>
      </c>
      <c r="C18" s="3">
        <v>0</v>
      </c>
      <c r="D18" s="3">
        <v>0</v>
      </c>
      <c r="E18" s="3">
        <v>70000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10000</v>
      </c>
      <c r="L18" s="12">
        <v>20000</v>
      </c>
      <c r="M18" s="4">
        <v>0</v>
      </c>
      <c r="N18">
        <f t="shared" si="0"/>
        <v>100000</v>
      </c>
      <c r="O18" t="s">
        <v>0</v>
      </c>
      <c r="P18">
        <v>100000</v>
      </c>
    </row>
    <row r="19" spans="1:16" ht="17" thickBot="1" x14ac:dyDescent="0.25">
      <c r="A19" s="5"/>
      <c r="B19" s="9" t="s">
        <v>15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40000</v>
      </c>
      <c r="J19" s="6">
        <v>0</v>
      </c>
      <c r="K19" s="6">
        <v>0</v>
      </c>
      <c r="L19" s="13">
        <v>0</v>
      </c>
      <c r="M19" s="7">
        <v>0</v>
      </c>
      <c r="N19">
        <f>SUM(C19:M19)</f>
        <v>40000</v>
      </c>
      <c r="O19" t="s">
        <v>0</v>
      </c>
      <c r="P19">
        <v>40000</v>
      </c>
    </row>
    <row r="20" spans="1:16" ht="17" thickTop="1" x14ac:dyDescent="0.2">
      <c r="A20" s="1"/>
      <c r="B20" s="10" t="s">
        <v>8</v>
      </c>
      <c r="C20">
        <f>SUM(C14:C19)</f>
        <v>70000</v>
      </c>
      <c r="D20">
        <f t="shared" ref="D20:M20" si="1">SUM(D14:D19)</f>
        <v>50000</v>
      </c>
      <c r="E20">
        <f t="shared" si="1"/>
        <v>100000</v>
      </c>
      <c r="F20">
        <f t="shared" si="1"/>
        <v>40000</v>
      </c>
      <c r="G20">
        <f t="shared" si="1"/>
        <v>50000</v>
      </c>
      <c r="H20">
        <f t="shared" si="1"/>
        <v>10000</v>
      </c>
      <c r="I20">
        <f t="shared" si="1"/>
        <v>40000</v>
      </c>
      <c r="J20">
        <f t="shared" si="1"/>
        <v>35000</v>
      </c>
      <c r="K20">
        <f t="shared" si="1"/>
        <v>60000</v>
      </c>
      <c r="L20">
        <f>SUM(L14:L19)</f>
        <v>20000</v>
      </c>
      <c r="M20">
        <f t="shared" si="1"/>
        <v>135000</v>
      </c>
      <c r="P20" s="1">
        <f>SUM(P14:P19)</f>
        <v>610000</v>
      </c>
    </row>
    <row r="21" spans="1:16" x14ac:dyDescent="0.2">
      <c r="C21" s="11" t="s">
        <v>9</v>
      </c>
      <c r="D21" s="11" t="s">
        <v>9</v>
      </c>
      <c r="E21" s="11" t="s">
        <v>9</v>
      </c>
      <c r="F21" s="11" t="s">
        <v>9</v>
      </c>
      <c r="G21" s="11" t="s">
        <v>9</v>
      </c>
      <c r="H21" s="11" t="s">
        <v>9</v>
      </c>
      <c r="I21" s="11" t="s">
        <v>9</v>
      </c>
      <c r="J21" s="11" t="s">
        <v>9</v>
      </c>
      <c r="K21" s="11" t="s">
        <v>9</v>
      </c>
      <c r="L21" s="11" t="s">
        <v>9</v>
      </c>
      <c r="M21" s="11" t="s">
        <v>9</v>
      </c>
    </row>
    <row r="22" spans="1:16" x14ac:dyDescent="0.2">
      <c r="B22" s="1" t="s">
        <v>10</v>
      </c>
      <c r="C22">
        <v>70000</v>
      </c>
      <c r="D22">
        <v>50000</v>
      </c>
      <c r="E22">
        <v>100000</v>
      </c>
      <c r="F22">
        <v>40000</v>
      </c>
      <c r="G22">
        <v>50000</v>
      </c>
      <c r="H22">
        <v>10000</v>
      </c>
      <c r="I22">
        <v>40000</v>
      </c>
      <c r="J22">
        <v>35000</v>
      </c>
      <c r="K22">
        <v>60000</v>
      </c>
      <c r="L22">
        <v>20000</v>
      </c>
      <c r="M22">
        <v>135000</v>
      </c>
      <c r="N22" s="1">
        <f>SUM(C22:M22)</f>
        <v>610000</v>
      </c>
      <c r="P22" s="1" t="str">
        <f>IF(N22=P20,"BALANCED","UNBALANCED")</f>
        <v>BALANCED</v>
      </c>
    </row>
  </sheetData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10E81-2D7C-374F-8D2A-BDFAE5929C3C}">
  <dimension ref="A1:Z28"/>
  <sheetViews>
    <sheetView zoomScale="106" workbookViewId="0">
      <selection activeCell="Y34" sqref="Y34"/>
    </sheetView>
  </sheetViews>
  <sheetFormatPr baseColWidth="10" defaultRowHeight="16" x14ac:dyDescent="0.2"/>
  <cols>
    <col min="2" max="2" width="12.33203125" customWidth="1"/>
    <col min="3" max="9" width="12.1640625" customWidth="1"/>
    <col min="10" max="17" width="11.33203125" customWidth="1"/>
    <col min="18" max="18" width="13.33203125" bestFit="1" customWidth="1"/>
    <col min="19" max="19" width="3.83203125" customWidth="1"/>
    <col min="20" max="20" width="11" bestFit="1" customWidth="1"/>
    <col min="22" max="27" width="4" customWidth="1"/>
  </cols>
  <sheetData>
    <row r="1" spans="1:22" x14ac:dyDescent="0.2">
      <c r="A1" s="1" t="s">
        <v>2</v>
      </c>
    </row>
    <row r="2" spans="1:22" ht="17" thickBot="1" x14ac:dyDescent="0.25"/>
    <row r="3" spans="1:22" ht="18" thickTop="1" thickBot="1" x14ac:dyDescent="0.25">
      <c r="A3" s="2" t="s">
        <v>3</v>
      </c>
      <c r="C3" s="1" t="s">
        <v>12</v>
      </c>
      <c r="D3" s="1"/>
      <c r="E3" s="1"/>
      <c r="F3" s="1"/>
      <c r="G3" s="1"/>
      <c r="H3" s="1"/>
      <c r="I3" s="1"/>
      <c r="J3" s="1" t="s">
        <v>18</v>
      </c>
      <c r="K3" s="1"/>
      <c r="L3" s="1"/>
      <c r="M3" s="1"/>
      <c r="N3" s="1"/>
      <c r="P3" s="1" t="s">
        <v>25</v>
      </c>
      <c r="Q3" s="1" t="s">
        <v>29</v>
      </c>
      <c r="T3" s="1" t="s">
        <v>4</v>
      </c>
      <c r="U3" s="1"/>
    </row>
    <row r="4" spans="1:22" ht="17" thickTop="1" x14ac:dyDescent="0.2">
      <c r="B4" s="1"/>
      <c r="C4" t="s">
        <v>11</v>
      </c>
      <c r="D4" t="s">
        <v>13</v>
      </c>
      <c r="E4" t="s">
        <v>14</v>
      </c>
      <c r="F4" t="s">
        <v>15</v>
      </c>
      <c r="G4" t="s">
        <v>31</v>
      </c>
      <c r="H4" t="s">
        <v>32</v>
      </c>
      <c r="I4" t="s">
        <v>30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  <c r="O4" t="s">
        <v>24</v>
      </c>
      <c r="P4" t="s">
        <v>26</v>
      </c>
      <c r="T4">
        <f>SUMPRODUCT(C5:P13,C17:P25)+T7</f>
        <v>174000.00000000006</v>
      </c>
    </row>
    <row r="5" spans="1:22" x14ac:dyDescent="0.2">
      <c r="A5" s="1" t="s">
        <v>34</v>
      </c>
      <c r="B5" t="s">
        <v>16</v>
      </c>
      <c r="C5" s="3">
        <v>0.5</v>
      </c>
      <c r="D5" s="3">
        <v>0.5</v>
      </c>
      <c r="E5" s="3">
        <v>1</v>
      </c>
      <c r="F5" s="3">
        <v>0.2</v>
      </c>
      <c r="G5" s="3">
        <v>0.6</v>
      </c>
      <c r="H5" s="3">
        <v>0.4</v>
      </c>
      <c r="I5" s="3">
        <v>0.5</v>
      </c>
      <c r="J5" s="3">
        <v>1</v>
      </c>
      <c r="K5" s="3">
        <f>$T$10</f>
        <v>100</v>
      </c>
      <c r="L5" s="3">
        <v>1.5</v>
      </c>
      <c r="M5" s="3">
        <v>2</v>
      </c>
      <c r="N5" s="3">
        <f>$T$10</f>
        <v>100</v>
      </c>
      <c r="O5" s="3">
        <v>1</v>
      </c>
      <c r="P5" s="3">
        <v>0</v>
      </c>
      <c r="Q5" s="16">
        <v>0</v>
      </c>
    </row>
    <row r="6" spans="1:22" x14ac:dyDescent="0.2">
      <c r="A6" s="1"/>
      <c r="B6" t="s">
        <v>17</v>
      </c>
      <c r="C6" s="3">
        <f>$T$10</f>
        <v>100</v>
      </c>
      <c r="D6" s="3">
        <v>0.3</v>
      </c>
      <c r="E6" s="3">
        <v>0.5</v>
      </c>
      <c r="F6" s="3">
        <v>0.2</v>
      </c>
      <c r="G6" s="3">
        <v>0.4</v>
      </c>
      <c r="H6" s="3">
        <v>0.3</v>
      </c>
      <c r="I6" s="3">
        <v>0.3</v>
      </c>
      <c r="J6" s="3">
        <v>2</v>
      </c>
      <c r="K6" s="3">
        <f>$T$10</f>
        <v>100</v>
      </c>
      <c r="L6" s="3">
        <f>$T$10</f>
        <v>100</v>
      </c>
      <c r="M6" s="3">
        <f>$T$10</f>
        <v>100</v>
      </c>
      <c r="N6" s="3">
        <f>$T$10</f>
        <v>100</v>
      </c>
      <c r="O6" s="3">
        <f>$T$10</f>
        <v>100</v>
      </c>
      <c r="P6" s="3">
        <v>0</v>
      </c>
      <c r="Q6" s="16">
        <v>0</v>
      </c>
      <c r="T6" s="1" t="s">
        <v>35</v>
      </c>
    </row>
    <row r="7" spans="1:22" x14ac:dyDescent="0.2">
      <c r="A7" s="1" t="s">
        <v>12</v>
      </c>
      <c r="B7" t="s">
        <v>11</v>
      </c>
      <c r="C7" s="3">
        <v>0</v>
      </c>
      <c r="D7" s="3">
        <f t="shared" ref="D7:J7" si="0">$T$10</f>
        <v>100</v>
      </c>
      <c r="E7" s="3">
        <f t="shared" si="0"/>
        <v>100</v>
      </c>
      <c r="F7" s="3">
        <f t="shared" si="0"/>
        <v>100</v>
      </c>
      <c r="G7" s="3">
        <f t="shared" si="0"/>
        <v>100</v>
      </c>
      <c r="H7" s="3">
        <f t="shared" si="0"/>
        <v>100</v>
      </c>
      <c r="I7" s="3">
        <f t="shared" si="0"/>
        <v>100</v>
      </c>
      <c r="J7" s="3">
        <f t="shared" si="0"/>
        <v>100</v>
      </c>
      <c r="K7" s="3">
        <v>1.5</v>
      </c>
      <c r="L7" s="3">
        <v>0.5</v>
      </c>
      <c r="M7" s="3">
        <v>1.5</v>
      </c>
      <c r="N7" s="3">
        <f>$T$10</f>
        <v>100</v>
      </c>
      <c r="O7" s="3">
        <v>1</v>
      </c>
      <c r="P7" s="3">
        <v>0</v>
      </c>
      <c r="Q7" s="16">
        <v>-10000</v>
      </c>
      <c r="T7">
        <f>SUMPRODUCT(Q17:Q18,Q5:Q6)+(1-Q19)*Q7+Q20*Q8+Q21*Q9+(1-Q22)*Q10+SUMPRODUCT(Q23:Q25,Q11:Q13)</f>
        <v>-3000</v>
      </c>
    </row>
    <row r="8" spans="1:22" x14ac:dyDescent="0.2">
      <c r="A8" s="1"/>
      <c r="B8" t="s">
        <v>13</v>
      </c>
      <c r="C8" s="3">
        <f t="shared" ref="C8:C13" si="1">$T$10</f>
        <v>100</v>
      </c>
      <c r="D8" s="3">
        <v>0</v>
      </c>
      <c r="E8" s="3">
        <f>$T$10</f>
        <v>100</v>
      </c>
      <c r="F8" s="3">
        <f>$T$10</f>
        <v>100</v>
      </c>
      <c r="G8" s="3">
        <f>$T$10</f>
        <v>100</v>
      </c>
      <c r="H8" s="3">
        <f>$T$10</f>
        <v>100</v>
      </c>
      <c r="I8" s="3">
        <f>$T$10</f>
        <v>100</v>
      </c>
      <c r="J8" s="3">
        <v>1</v>
      </c>
      <c r="K8" s="3">
        <v>0.5</v>
      </c>
      <c r="L8" s="3">
        <v>0.5</v>
      </c>
      <c r="M8" s="3">
        <v>1</v>
      </c>
      <c r="N8" s="3">
        <v>0.5</v>
      </c>
      <c r="O8" s="3">
        <f>$T$10</f>
        <v>100</v>
      </c>
      <c r="P8" s="3">
        <v>0</v>
      </c>
      <c r="Q8" s="16">
        <v>0</v>
      </c>
    </row>
    <row r="9" spans="1:22" x14ac:dyDescent="0.2">
      <c r="A9" s="1"/>
      <c r="B9" t="s">
        <v>14</v>
      </c>
      <c r="C9" s="3">
        <f t="shared" si="1"/>
        <v>100</v>
      </c>
      <c r="D9" s="3">
        <f>$T$10</f>
        <v>100</v>
      </c>
      <c r="E9" s="3">
        <v>0</v>
      </c>
      <c r="F9" s="3">
        <f>$T$10</f>
        <v>100</v>
      </c>
      <c r="G9" s="3">
        <f>$T$10</f>
        <v>100</v>
      </c>
      <c r="H9" s="3">
        <f>$T$10</f>
        <v>100</v>
      </c>
      <c r="I9" s="3">
        <f>$T$10</f>
        <v>100</v>
      </c>
      <c r="J9" s="3">
        <f>$T$10</f>
        <v>100</v>
      </c>
      <c r="K9" s="3">
        <v>1.5</v>
      </c>
      <c r="L9" s="3">
        <v>2</v>
      </c>
      <c r="M9" s="3">
        <f>$T$10</f>
        <v>100</v>
      </c>
      <c r="N9" s="3">
        <v>0.5</v>
      </c>
      <c r="O9" s="3">
        <v>1.5</v>
      </c>
      <c r="P9" s="3">
        <v>0</v>
      </c>
      <c r="Q9" s="16">
        <v>0</v>
      </c>
      <c r="T9" s="1" t="s">
        <v>27</v>
      </c>
    </row>
    <row r="10" spans="1:22" x14ac:dyDescent="0.2">
      <c r="A10" s="1"/>
      <c r="B10" t="s">
        <v>33</v>
      </c>
      <c r="C10" s="3">
        <f t="shared" si="1"/>
        <v>100</v>
      </c>
      <c r="D10" s="3">
        <f>$T$10</f>
        <v>100</v>
      </c>
      <c r="E10" s="3">
        <f>$T$10</f>
        <v>100</v>
      </c>
      <c r="F10" s="3">
        <v>0</v>
      </c>
      <c r="G10" s="3">
        <f>$T$10</f>
        <v>100</v>
      </c>
      <c r="H10" s="3">
        <f>$T$10</f>
        <v>100</v>
      </c>
      <c r="I10" s="3">
        <f>$T$10</f>
        <v>100</v>
      </c>
      <c r="J10" s="3">
        <f>$T$10</f>
        <v>100</v>
      </c>
      <c r="K10" s="3">
        <f>$T$10</f>
        <v>100</v>
      </c>
      <c r="L10" s="3">
        <v>0.2</v>
      </c>
      <c r="M10" s="3">
        <v>1.5</v>
      </c>
      <c r="N10" s="3">
        <v>0.5</v>
      </c>
      <c r="O10" s="3">
        <v>1.5</v>
      </c>
      <c r="P10" s="3">
        <v>0</v>
      </c>
      <c r="Q10" s="16">
        <v>-5000</v>
      </c>
      <c r="T10">
        <v>100</v>
      </c>
    </row>
    <row r="11" spans="1:22" x14ac:dyDescent="0.2">
      <c r="A11" s="1"/>
      <c r="B11" t="s">
        <v>31</v>
      </c>
      <c r="C11" s="3">
        <f t="shared" si="1"/>
        <v>100</v>
      </c>
      <c r="D11" s="3">
        <f>$T$10</f>
        <v>100</v>
      </c>
      <c r="E11" s="3">
        <f>$T$10</f>
        <v>100</v>
      </c>
      <c r="F11" s="3">
        <f>$T$10</f>
        <v>100</v>
      </c>
      <c r="G11" s="3">
        <v>0</v>
      </c>
      <c r="H11" s="3">
        <f>$T$10</f>
        <v>100</v>
      </c>
      <c r="I11" s="3">
        <f>$T$10</f>
        <v>100</v>
      </c>
      <c r="J11" s="3">
        <v>1.2</v>
      </c>
      <c r="K11" s="3">
        <v>0.6</v>
      </c>
      <c r="L11" s="3">
        <v>0.5</v>
      </c>
      <c r="M11" s="3">
        <f>$T$10</f>
        <v>100</v>
      </c>
      <c r="N11" s="3">
        <v>0.3</v>
      </c>
      <c r="O11" s="3">
        <v>0.8</v>
      </c>
      <c r="P11" s="3">
        <v>0</v>
      </c>
      <c r="Q11" s="16">
        <v>12000</v>
      </c>
    </row>
    <row r="12" spans="1:22" x14ac:dyDescent="0.2">
      <c r="A12" s="1"/>
      <c r="B12" t="s">
        <v>32</v>
      </c>
      <c r="C12" s="3">
        <f t="shared" si="1"/>
        <v>100</v>
      </c>
      <c r="D12" s="3">
        <f>$T$10</f>
        <v>100</v>
      </c>
      <c r="E12" s="3">
        <f>$T$10</f>
        <v>100</v>
      </c>
      <c r="F12" s="3">
        <f>$T$10</f>
        <v>100</v>
      </c>
      <c r="G12" s="3">
        <f>$T$10</f>
        <v>100</v>
      </c>
      <c r="H12" s="3">
        <v>0</v>
      </c>
      <c r="I12" s="3">
        <f>$T$10</f>
        <v>100</v>
      </c>
      <c r="J12" s="3">
        <f>$T$10</f>
        <v>100</v>
      </c>
      <c r="K12" s="3">
        <v>0.4</v>
      </c>
      <c r="L12" s="3">
        <f>$T$10</f>
        <v>100</v>
      </c>
      <c r="M12" s="3">
        <v>0.5</v>
      </c>
      <c r="N12" s="3">
        <v>0.6</v>
      </c>
      <c r="O12" s="3">
        <v>0.9</v>
      </c>
      <c r="P12" s="3">
        <v>0</v>
      </c>
      <c r="Q12" s="16">
        <v>4000</v>
      </c>
    </row>
    <row r="13" spans="1:22" x14ac:dyDescent="0.2">
      <c r="B13" t="s">
        <v>30</v>
      </c>
      <c r="C13" s="3">
        <f t="shared" si="1"/>
        <v>100</v>
      </c>
      <c r="D13" s="3">
        <f>$T$10</f>
        <v>100</v>
      </c>
      <c r="E13" s="3">
        <f>$T$10</f>
        <v>100</v>
      </c>
      <c r="F13" s="3">
        <f>$T$10</f>
        <v>100</v>
      </c>
      <c r="G13" s="3">
        <f>$T$10</f>
        <v>100</v>
      </c>
      <c r="H13" s="3">
        <f>$T$10</f>
        <v>100</v>
      </c>
      <c r="I13" s="3">
        <v>0</v>
      </c>
      <c r="J13" s="3">
        <v>1</v>
      </c>
      <c r="K13" s="3">
        <v>0.5</v>
      </c>
      <c r="L13" s="3">
        <v>0.5</v>
      </c>
      <c r="M13" s="3">
        <v>1</v>
      </c>
      <c r="N13" s="3">
        <v>0.5</v>
      </c>
      <c r="O13" s="3">
        <f>$T$10</f>
        <v>100</v>
      </c>
      <c r="P13" s="3">
        <v>0</v>
      </c>
      <c r="Q13" s="16">
        <v>3000</v>
      </c>
    </row>
    <row r="14" spans="1:22" ht="17" thickBot="1" x14ac:dyDescent="0.25"/>
    <row r="15" spans="1:22" ht="18" thickTop="1" thickBot="1" x14ac:dyDescent="0.25">
      <c r="A15" s="2" t="s">
        <v>5</v>
      </c>
      <c r="C15" s="1" t="s">
        <v>12</v>
      </c>
      <c r="D15" s="1"/>
      <c r="E15" s="1"/>
      <c r="F15" s="1"/>
      <c r="G15" s="1"/>
      <c r="H15" s="1"/>
      <c r="I15" s="1"/>
      <c r="J15" s="1" t="s">
        <v>18</v>
      </c>
      <c r="K15" s="1"/>
      <c r="L15" s="1"/>
      <c r="M15" s="1"/>
      <c r="N15" s="1"/>
      <c r="P15" s="1" t="s">
        <v>25</v>
      </c>
      <c r="Q15" s="1" t="s">
        <v>29</v>
      </c>
    </row>
    <row r="16" spans="1:22" ht="17" thickTop="1" x14ac:dyDescent="0.2">
      <c r="B16" s="1"/>
      <c r="C16" t="s">
        <v>11</v>
      </c>
      <c r="D16" t="s">
        <v>13</v>
      </c>
      <c r="E16" t="s">
        <v>14</v>
      </c>
      <c r="F16" t="s">
        <v>15</v>
      </c>
      <c r="G16" t="s">
        <v>31</v>
      </c>
      <c r="H16" t="s">
        <v>32</v>
      </c>
      <c r="I16" t="s">
        <v>30</v>
      </c>
      <c r="J16" t="s">
        <v>19</v>
      </c>
      <c r="K16" t="s">
        <v>20</v>
      </c>
      <c r="L16" t="s">
        <v>21</v>
      </c>
      <c r="M16" t="s">
        <v>22</v>
      </c>
      <c r="N16" t="s">
        <v>23</v>
      </c>
      <c r="O16" t="s">
        <v>24</v>
      </c>
      <c r="P16" s="8" t="s">
        <v>26</v>
      </c>
      <c r="R16" s="1" t="s">
        <v>6</v>
      </c>
      <c r="T16" s="1" t="s">
        <v>7</v>
      </c>
      <c r="V16" s="1" t="s">
        <v>36</v>
      </c>
    </row>
    <row r="17" spans="1:26" x14ac:dyDescent="0.2">
      <c r="A17" s="1" t="s">
        <v>34</v>
      </c>
      <c r="B17" t="s">
        <v>16</v>
      </c>
      <c r="C17" s="3">
        <v>0</v>
      </c>
      <c r="D17" s="3">
        <v>0</v>
      </c>
      <c r="E17" s="3">
        <v>0</v>
      </c>
      <c r="F17" s="3">
        <v>40000.000000000007</v>
      </c>
      <c r="G17" s="3">
        <v>0</v>
      </c>
      <c r="H17" s="3">
        <v>0</v>
      </c>
      <c r="I17" s="3">
        <v>0</v>
      </c>
      <c r="J17" s="3">
        <v>50000</v>
      </c>
      <c r="K17" s="3">
        <v>0</v>
      </c>
      <c r="L17" s="3">
        <v>0</v>
      </c>
      <c r="M17" s="3">
        <v>0</v>
      </c>
      <c r="N17" s="3">
        <v>0</v>
      </c>
      <c r="O17" s="3">
        <v>20000.000000000004</v>
      </c>
      <c r="P17" s="4">
        <v>39999.999999999971</v>
      </c>
      <c r="Q17">
        <v>1</v>
      </c>
      <c r="R17">
        <f t="shared" ref="R17:R25" si="2">SUM(C17:P17)</f>
        <v>149999.99999999997</v>
      </c>
      <c r="S17" t="s">
        <v>0</v>
      </c>
      <c r="T17">
        <f>150000*Q17</f>
        <v>150000</v>
      </c>
      <c r="V17">
        <v>1</v>
      </c>
    </row>
    <row r="18" spans="1:26" x14ac:dyDescent="0.2">
      <c r="A18" s="1"/>
      <c r="B18" t="s">
        <v>17</v>
      </c>
      <c r="C18" s="3">
        <v>0</v>
      </c>
      <c r="D18" s="3">
        <v>1.0914158465880061E-11</v>
      </c>
      <c r="E18" s="3">
        <v>10000.000000000016</v>
      </c>
      <c r="F18" s="3">
        <v>0</v>
      </c>
      <c r="G18" s="3">
        <v>0</v>
      </c>
      <c r="H18" s="3">
        <v>25000.000000000007</v>
      </c>
      <c r="I18" s="3">
        <v>70000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4">
        <v>95000.000000000058</v>
      </c>
      <c r="Q18">
        <v>1</v>
      </c>
      <c r="R18">
        <f t="shared" si="2"/>
        <v>200000.00000000009</v>
      </c>
      <c r="S18" t="s">
        <v>0</v>
      </c>
      <c r="T18">
        <f>200000*Q18</f>
        <v>200000</v>
      </c>
      <c r="W18">
        <v>1</v>
      </c>
    </row>
    <row r="19" spans="1:26" x14ac:dyDescent="0.2">
      <c r="A19" s="1" t="s">
        <v>12</v>
      </c>
      <c r="B19" t="s">
        <v>11</v>
      </c>
      <c r="C19" s="3">
        <v>9.0949470177292824E-13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3.637978807091713E-12</v>
      </c>
      <c r="M19" s="3">
        <v>0</v>
      </c>
      <c r="N19" s="3">
        <v>0</v>
      </c>
      <c r="O19" s="3">
        <v>0</v>
      </c>
      <c r="P19" s="4">
        <v>0</v>
      </c>
      <c r="Q19">
        <v>0</v>
      </c>
      <c r="R19">
        <f t="shared" si="2"/>
        <v>4.5474735088646412E-12</v>
      </c>
      <c r="S19" t="s">
        <v>0</v>
      </c>
      <c r="T19">
        <f>70000*Q19</f>
        <v>0</v>
      </c>
      <c r="Y19">
        <v>1</v>
      </c>
    </row>
    <row r="20" spans="1:26" x14ac:dyDescent="0.2">
      <c r="A20" s="1"/>
      <c r="B20" t="s">
        <v>13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4">
        <v>0</v>
      </c>
      <c r="Q20">
        <v>0</v>
      </c>
      <c r="R20">
        <f t="shared" si="2"/>
        <v>0</v>
      </c>
      <c r="S20" t="s">
        <v>0</v>
      </c>
      <c r="T20">
        <f>50000*Q20</f>
        <v>0</v>
      </c>
      <c r="Y20">
        <v>1</v>
      </c>
      <c r="Z20">
        <v>1</v>
      </c>
    </row>
    <row r="21" spans="1:26" x14ac:dyDescent="0.2">
      <c r="A21" s="1"/>
      <c r="B21" t="s">
        <v>14</v>
      </c>
      <c r="C21" s="3">
        <v>0</v>
      </c>
      <c r="D21" s="3">
        <v>0</v>
      </c>
      <c r="E21" s="3">
        <v>89999.999999999985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10000.000000000015</v>
      </c>
      <c r="O21" s="3">
        <v>0</v>
      </c>
      <c r="P21" s="4">
        <v>0</v>
      </c>
      <c r="Q21">
        <v>1</v>
      </c>
      <c r="R21">
        <f t="shared" si="2"/>
        <v>100000</v>
      </c>
      <c r="S21" t="s">
        <v>0</v>
      </c>
      <c r="T21">
        <f>100000*Q21</f>
        <v>100000</v>
      </c>
      <c r="X21">
        <v>1</v>
      </c>
      <c r="Y21">
        <v>1</v>
      </c>
    </row>
    <row r="22" spans="1:26" x14ac:dyDescent="0.2">
      <c r="A22" s="1"/>
      <c r="B22" t="s">
        <v>15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40000.000000000007</v>
      </c>
      <c r="M22" s="3">
        <v>0</v>
      </c>
      <c r="N22" s="3">
        <v>0</v>
      </c>
      <c r="O22" s="3">
        <v>0</v>
      </c>
      <c r="P22" s="4">
        <v>0</v>
      </c>
      <c r="Q22">
        <v>1</v>
      </c>
      <c r="R22">
        <f t="shared" si="2"/>
        <v>40000.000000000007</v>
      </c>
      <c r="S22" t="s">
        <v>0</v>
      </c>
      <c r="T22">
        <f>40000*Q22</f>
        <v>40000</v>
      </c>
      <c r="Y22">
        <v>1</v>
      </c>
    </row>
    <row r="23" spans="1:26" x14ac:dyDescent="0.2">
      <c r="A23" s="1"/>
      <c r="B2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4">
        <v>0</v>
      </c>
      <c r="Q23">
        <v>0</v>
      </c>
      <c r="R23">
        <f t="shared" si="2"/>
        <v>0</v>
      </c>
      <c r="S23" t="s">
        <v>0</v>
      </c>
      <c r="T23">
        <f>30000*Q23</f>
        <v>0</v>
      </c>
      <c r="Y23">
        <v>1</v>
      </c>
    </row>
    <row r="24" spans="1:26" x14ac:dyDescent="0.2">
      <c r="A24" s="1"/>
      <c r="B24" t="s">
        <v>32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25000.000000000007</v>
      </c>
      <c r="N24" s="3">
        <v>0</v>
      </c>
      <c r="O24" s="3">
        <v>0</v>
      </c>
      <c r="P24" s="4">
        <v>0</v>
      </c>
      <c r="Q24">
        <v>1</v>
      </c>
      <c r="R24">
        <f t="shared" si="2"/>
        <v>25000.000000000007</v>
      </c>
      <c r="S24" t="s">
        <v>0</v>
      </c>
      <c r="T24">
        <f>25000*Q24</f>
        <v>25000</v>
      </c>
      <c r="Y24">
        <v>1</v>
      </c>
    </row>
    <row r="25" spans="1:26" ht="17" thickBot="1" x14ac:dyDescent="0.25">
      <c r="A25" s="5"/>
      <c r="B25" s="9" t="s">
        <v>30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10000</v>
      </c>
      <c r="L25" s="6">
        <v>0</v>
      </c>
      <c r="M25" s="6">
        <v>10000.000000000015</v>
      </c>
      <c r="N25" s="6">
        <v>49999.999999999985</v>
      </c>
      <c r="O25" s="6">
        <v>0</v>
      </c>
      <c r="P25" s="7">
        <v>0</v>
      </c>
      <c r="Q25">
        <v>1</v>
      </c>
      <c r="R25">
        <f t="shared" si="2"/>
        <v>70000</v>
      </c>
      <c r="S25" t="s">
        <v>0</v>
      </c>
      <c r="T25">
        <f>70000*Q25</f>
        <v>70000</v>
      </c>
      <c r="Y25">
        <v>1</v>
      </c>
      <c r="Z25">
        <v>1</v>
      </c>
    </row>
    <row r="26" spans="1:26" ht="17" thickTop="1" x14ac:dyDescent="0.2">
      <c r="A26" s="1"/>
      <c r="B26" s="10" t="s">
        <v>8</v>
      </c>
      <c r="C26">
        <f>SUM(C17:C25)</f>
        <v>9.0949470177292824E-13</v>
      </c>
      <c r="D26">
        <f t="shared" ref="D26:I26" si="3">SUM(D17:D25)</f>
        <v>1.0914158465880061E-11</v>
      </c>
      <c r="E26">
        <f t="shared" si="3"/>
        <v>100000</v>
      </c>
      <c r="F26">
        <f t="shared" si="3"/>
        <v>40000.000000000007</v>
      </c>
      <c r="G26">
        <f t="shared" si="3"/>
        <v>0</v>
      </c>
      <c r="H26">
        <f t="shared" si="3"/>
        <v>25000.000000000007</v>
      </c>
      <c r="I26">
        <f t="shared" si="3"/>
        <v>70000</v>
      </c>
      <c r="J26">
        <f t="shared" ref="J26:P26" si="4">SUM(J17:J25)</f>
        <v>50000</v>
      </c>
      <c r="K26">
        <f t="shared" si="4"/>
        <v>10000</v>
      </c>
      <c r="L26">
        <f t="shared" si="4"/>
        <v>40000.000000000015</v>
      </c>
      <c r="M26">
        <f t="shared" si="4"/>
        <v>35000.000000000022</v>
      </c>
      <c r="N26">
        <f t="shared" si="4"/>
        <v>60000</v>
      </c>
      <c r="O26">
        <f t="shared" si="4"/>
        <v>20000.000000000004</v>
      </c>
      <c r="P26">
        <f t="shared" si="4"/>
        <v>135000.00000000003</v>
      </c>
      <c r="T26" s="1"/>
      <c r="V26">
        <f>SUMPRODUCT(V17:V25,$Q$17:$Q$25)</f>
        <v>1</v>
      </c>
      <c r="W26">
        <f t="shared" ref="W26:X26" si="5">SUMPRODUCT(W17:W25,$Q$17:$Q$25)</f>
        <v>1</v>
      </c>
      <c r="X26">
        <f t="shared" si="5"/>
        <v>1</v>
      </c>
      <c r="Y26">
        <f>SUMPRODUCT(Y17:Y25,$Q$17:$Q$25)</f>
        <v>4</v>
      </c>
      <c r="Z26">
        <f>SUMPRODUCT(Z17:Z25,$Q$17:$Q$25)</f>
        <v>1</v>
      </c>
    </row>
    <row r="27" spans="1:26" x14ac:dyDescent="0.2">
      <c r="C27" s="11" t="s">
        <v>9</v>
      </c>
      <c r="D27" s="11" t="s">
        <v>9</v>
      </c>
      <c r="E27" s="11" t="s">
        <v>9</v>
      </c>
      <c r="F27" s="11" t="s">
        <v>9</v>
      </c>
      <c r="G27" s="11" t="s">
        <v>9</v>
      </c>
      <c r="H27" s="11" t="s">
        <v>9</v>
      </c>
      <c r="I27" s="11" t="s">
        <v>9</v>
      </c>
      <c r="J27" s="11" t="s">
        <v>9</v>
      </c>
      <c r="K27" s="11" t="s">
        <v>9</v>
      </c>
      <c r="L27" s="11" t="s">
        <v>9</v>
      </c>
      <c r="M27" s="11" t="s">
        <v>9</v>
      </c>
      <c r="N27" s="11" t="s">
        <v>9</v>
      </c>
      <c r="O27" s="11" t="s">
        <v>9</v>
      </c>
      <c r="P27" s="11" t="s">
        <v>9</v>
      </c>
      <c r="Q27" s="11"/>
      <c r="V27" t="s">
        <v>1</v>
      </c>
      <c r="W27" t="s">
        <v>1</v>
      </c>
      <c r="X27" t="s">
        <v>1</v>
      </c>
      <c r="Y27" t="s">
        <v>1</v>
      </c>
      <c r="Z27" t="s">
        <v>1</v>
      </c>
    </row>
    <row r="28" spans="1:26" x14ac:dyDescent="0.2">
      <c r="B28" s="1" t="s">
        <v>10</v>
      </c>
      <c r="C28">
        <f>Q19*70000</f>
        <v>0</v>
      </c>
      <c r="D28">
        <f>50000*Q20</f>
        <v>0</v>
      </c>
      <c r="E28">
        <f>100000*Q21</f>
        <v>100000</v>
      </c>
      <c r="F28">
        <f>40000*Q22</f>
        <v>40000</v>
      </c>
      <c r="G28">
        <f>30000*Q23</f>
        <v>0</v>
      </c>
      <c r="H28">
        <f>25000*Q24</f>
        <v>25000</v>
      </c>
      <c r="I28">
        <f>70000*Q25</f>
        <v>70000</v>
      </c>
      <c r="J28">
        <v>50000</v>
      </c>
      <c r="K28">
        <v>10000</v>
      </c>
      <c r="L28">
        <v>40000</v>
      </c>
      <c r="M28">
        <v>35000</v>
      </c>
      <c r="N28">
        <v>60000</v>
      </c>
      <c r="O28">
        <v>20000</v>
      </c>
      <c r="P28">
        <v>135000</v>
      </c>
      <c r="R28" s="1"/>
      <c r="T28" s="1"/>
      <c r="V28">
        <v>1</v>
      </c>
      <c r="W28">
        <v>1</v>
      </c>
      <c r="X28">
        <v>1</v>
      </c>
      <c r="Y28">
        <v>4</v>
      </c>
      <c r="Z28">
        <v>1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 (Standard)</vt:lpstr>
      <vt:lpstr>Part 1 (Preference)</vt:lpstr>
      <vt:lpstr>Part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Emerick, Brooks</cp:lastModifiedBy>
  <cp:lastPrinted>2020-09-11T15:56:13Z</cp:lastPrinted>
  <dcterms:created xsi:type="dcterms:W3CDTF">2020-08-18T02:03:33Z</dcterms:created>
  <dcterms:modified xsi:type="dcterms:W3CDTF">2024-03-11T12:33:58Z</dcterms:modified>
</cp:coreProperties>
</file>